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491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C:\Users\aselmani\Desktop\"/>
    </mc:Choice>
  </mc:AlternateContent>
  <xr:revisionPtr revIDLastSave="0" documentId="8_{D960CA8F-0487-4954-BE15-D72B8252188F}" xr6:coauthVersionLast="47" xr6:coauthVersionMax="47" xr10:uidLastSave="{00000000-0000-0000-0000-000000000000}"/>
  <workbookProtection workbookAlgorithmName="SHA-512" workbookHashValue="q0tcVODZpZcYXC50JQo7w9qwJp9prWntbcpXQI/RZ72sNy1PCxbD7VokuZaHIIvyC5iqDanTTYNs3Bytj4Jr6w==" workbookSaltValue="oFS5EovIn/2HUP7LfV/vBw==" workbookSpinCount="100000" lockStructure="1"/>
  <bookViews>
    <workbookView xWindow="-105" yWindow="-105" windowWidth="23250" windowHeight="12570" xr2:uid="{00000000-000D-0000-FFFF-FFFF00000000}"/>
  </bookViews>
  <sheets>
    <sheet name="Kalkulatori" sheetId="1" r:id="rId1"/>
    <sheet name="Sheet2" sheetId="2" state="hidden" r:id="rId2"/>
  </sheets>
  <calcPr calcId="191028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D16" i="1" l="1"/>
  <c r="E16" i="1"/>
  <c r="D17" i="1"/>
  <c r="E17" i="1"/>
  <c r="I22" i="2"/>
  <c r="I21" i="2"/>
  <c r="I20" i="2"/>
  <c r="I19" i="2"/>
  <c r="J18" i="2"/>
  <c r="I18" i="2"/>
  <c r="J17" i="2"/>
  <c r="I17" i="2"/>
  <c r="I12" i="2"/>
  <c r="L11" i="2"/>
  <c r="K11" i="2"/>
  <c r="J11" i="2"/>
  <c r="C17" i="2"/>
  <c r="E11" i="2"/>
  <c r="F13" i="1"/>
  <c r="E12" i="2" s="1"/>
  <c r="L12" i="2" s="1"/>
  <c r="D19" i="1"/>
  <c r="C18" i="2"/>
  <c r="D22" i="1" s="1"/>
  <c r="B4" i="2"/>
  <c r="B12" i="2"/>
  <c r="C12" i="2"/>
  <c r="F21" i="2" s="1"/>
  <c r="D12" i="2"/>
  <c r="G21" i="2" s="1"/>
  <c r="J12" i="2" l="1"/>
  <c r="M21" i="2" s="1"/>
  <c r="K12" i="2"/>
  <c r="N21" i="2" s="1"/>
  <c r="G22" i="2"/>
  <c r="C14" i="2"/>
  <c r="F16" i="2" s="1"/>
  <c r="D14" i="2"/>
  <c r="G16" i="2" s="1"/>
  <c r="J14" i="2" l="1"/>
  <c r="K14" i="2"/>
  <c r="F17" i="2"/>
  <c r="G17" i="2"/>
  <c r="N22" i="2" l="1"/>
  <c r="M16" i="2"/>
  <c r="M17" i="2"/>
  <c r="N16" i="2"/>
  <c r="N17" i="2"/>
  <c r="G18" i="2"/>
  <c r="C19" i="2" s="1"/>
  <c r="N18" i="2" l="1"/>
  <c r="J19" i="2" s="1"/>
  <c r="J20" i="2" s="1"/>
  <c r="C20" i="2"/>
  <c r="J21" i="2" l="1"/>
  <c r="J22" i="2" s="1"/>
  <c r="D28" i="1" s="1"/>
  <c r="D24" i="1"/>
  <c r="D23" i="1"/>
  <c r="C21" i="2"/>
  <c r="D25" i="1" s="1"/>
  <c r="C22" i="2" l="1"/>
  <c r="D26" i="1" s="1"/>
  <c r="J24" i="2" l="1"/>
  <c r="D27" i="1" s="1"/>
  <c r="B19" i="2"/>
  <c r="B17" i="2"/>
  <c r="B21" i="2"/>
  <c r="B18" i="2"/>
  <c r="B20" i="2"/>
  <c r="B22" i="2"/>
  <c r="D11" i="2"/>
  <c r="C11" i="2"/>
</calcChain>
</file>

<file path=xl/sharedStrings.xml><?xml version="1.0" encoding="utf-8"?>
<sst xmlns="http://purl.oclc.org/ooxml/spreadsheetml/main" count="58" uniqueCount="25">
  <si>
    <t>KALKULATORI PËR LLOGARITJEN E FATURËS</t>
  </si>
  <si>
    <t>Konsumi</t>
  </si>
  <si>
    <t>Tarifa e lartë (A1)</t>
  </si>
  <si>
    <t>Tarifa e lartë (A2)</t>
  </si>
  <si>
    <t>Totali</t>
  </si>
  <si>
    <t>Vendos te dhënat (kWh)</t>
  </si>
  <si>
    <t>Tarifat</t>
  </si>
  <si>
    <t>A1</t>
  </si>
  <si>
    <t>A2</t>
  </si>
  <si>
    <t>Konsumi &lt;600 kWh</t>
  </si>
  <si>
    <t>€-cent/kWh</t>
  </si>
  <si>
    <t>Konsumi &gt;600 kWh</t>
  </si>
  <si>
    <t xml:space="preserve">Tarifa Fikse </t>
  </si>
  <si>
    <t>€/muaj</t>
  </si>
  <si>
    <t>Rezultatet:</t>
  </si>
  <si>
    <t>Tarifa Fikse</t>
  </si>
  <si>
    <t>Tarifa e energjisë</t>
  </si>
  <si>
    <t>Neto</t>
  </si>
  <si>
    <t>TVSH (8%)</t>
  </si>
  <si>
    <t>Shuma e faturës</t>
  </si>
  <si>
    <t>Subvencioni</t>
  </si>
  <si>
    <t>Fatura me Subvencion</t>
  </si>
  <si>
    <t>&lt;600</t>
  </si>
  <si>
    <t>&gt;600</t>
  </si>
  <si>
    <t>TOTAL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</si>
</sst>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[$€-2]\ * #,##0.00_);_([$€-2]\ * \(#,##0.00\);_([$€-2]\ * &quot;-&quot;??_);_(@_)"/>
    <numFmt numFmtId="165" formatCode="0.0000"/>
  </numFmts>
  <fonts count="7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B6F6A2"/>
        <bgColor indexed="64"/>
      </patternFill>
    </fill>
    <fill>
      <patternFill patternType="solid">
        <fgColor rgb="FFFFCD7D"/>
        <bgColor indexed="64"/>
      </patternFill>
    </fill>
  </fills>
  <borders count="39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 style="medium">
        <color indexed="64"/>
      </start>
      <end/>
      <top style="medium">
        <color indexed="64"/>
      </top>
      <bottom/>
      <diagonal/>
    </border>
    <border>
      <start/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/>
      <top style="thin">
        <color indexed="64"/>
      </top>
      <bottom/>
      <diagonal/>
    </border>
    <border>
      <start/>
      <end style="medium">
        <color indexed="64"/>
      </end>
      <top style="thin">
        <color indexed="64"/>
      </top>
      <bottom/>
      <diagonal/>
    </border>
    <border>
      <start style="medium">
        <color indexed="64"/>
      </start>
      <end/>
      <top/>
      <bottom/>
      <diagonal/>
    </border>
    <border>
      <start/>
      <end style="medium">
        <color indexed="64"/>
      </end>
      <top/>
      <bottom/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 style="medium">
        <color indexed="64"/>
      </end>
      <top/>
      <bottom style="medium">
        <color indexed="64"/>
      </bottom>
      <diagonal/>
    </border>
    <border>
      <start style="thin">
        <color indexed="64"/>
      </start>
      <end/>
      <top/>
      <bottom style="double">
        <color indexed="64"/>
      </bottom>
      <diagonal/>
    </border>
    <border>
      <start/>
      <end style="thin">
        <color indexed="64"/>
      </end>
      <top/>
      <bottom style="double">
        <color indexed="64"/>
      </bottom>
      <diagonal/>
    </border>
    <border>
      <start style="thin">
        <color indexed="64"/>
      </start>
      <end/>
      <top style="double">
        <color indexed="64"/>
      </top>
      <bottom style="double">
        <color indexed="64"/>
      </bottom>
      <diagonal/>
    </border>
    <border>
      <start/>
      <end style="thin">
        <color indexed="64"/>
      </end>
      <top style="double">
        <color indexed="64"/>
      </top>
      <bottom style="double">
        <color indexed="64"/>
      </bottom>
      <diagonal/>
    </border>
    <border>
      <start style="medium">
        <color indexed="64"/>
      </start>
      <end/>
      <top/>
      <bottom style="double">
        <color indexed="64"/>
      </bottom>
      <diagonal/>
    </border>
    <border>
      <start/>
      <end style="medium">
        <color indexed="64"/>
      </end>
      <top/>
      <bottom style="double">
        <color indexed="64"/>
      </bottom>
      <diagonal/>
    </border>
    <border>
      <start/>
      <end/>
      <top style="medium">
        <color theme="4"/>
      </top>
      <bottom/>
      <diagonal/>
    </border>
    <border>
      <start/>
      <end/>
      <top/>
      <bottom style="thick">
        <color theme="4"/>
      </bottom>
      <diagonal/>
    </border>
    <border>
      <start style="medium">
        <color indexed="64"/>
      </start>
      <end/>
      <top style="thin">
        <color indexed="64"/>
      </top>
      <bottom style="double">
        <color indexed="64"/>
      </bottom>
      <diagonal/>
    </border>
    <border>
      <start/>
      <end style="medium">
        <color indexed="64"/>
      </end>
      <top style="thin">
        <color indexed="64"/>
      </top>
      <bottom style="double">
        <color indexed="64"/>
      </bottom>
      <diagonal/>
    </border>
    <border>
      <start style="medium">
        <color indexed="64"/>
      </start>
      <end/>
      <top style="double">
        <color indexed="64"/>
      </top>
      <bottom/>
      <diagonal/>
    </border>
    <border>
      <start/>
      <end style="medium">
        <color indexed="64"/>
      </end>
      <top style="double">
        <color indexed="64"/>
      </top>
      <bottom/>
      <diagonal/>
    </border>
    <border>
      <start/>
      <end style="thick">
        <color theme="4"/>
      </end>
      <top/>
      <bottom/>
      <diagonal/>
    </border>
    <border>
      <start style="thick">
        <color theme="4"/>
      </start>
      <end/>
      <top style="thick">
        <color theme="4"/>
      </top>
      <bottom/>
      <diagonal/>
    </border>
    <border>
      <start/>
      <end/>
      <top style="thick">
        <color theme="4"/>
      </top>
      <bottom/>
      <diagonal/>
    </border>
    <border>
      <start/>
      <end style="thick">
        <color theme="4"/>
      </end>
      <top style="thick">
        <color theme="4"/>
      </top>
      <bottom/>
      <diagonal/>
    </border>
    <border>
      <start style="thick">
        <color theme="4"/>
      </start>
      <end/>
      <top/>
      <bottom/>
      <diagonal/>
    </border>
    <border>
      <start style="thick">
        <color theme="4"/>
      </start>
      <end/>
      <top/>
      <bottom style="thick">
        <color theme="4"/>
      </bottom>
      <diagonal/>
    </border>
    <border>
      <start/>
      <end style="thick">
        <color theme="4"/>
      </end>
      <top/>
      <bottom style="thick">
        <color theme="4"/>
      </bottom>
      <diagonal/>
    </border>
  </borders>
  <cellStyleXfs count="3">
    <xf numFmtId="0" fontId="0" fillId="0" borderId="0"/>
    <xf numFmtId="0" fontId="1" fillId="0" borderId="0"/>
    <xf numFmtId="9" fontId="2" fillId="0" borderId="0" applyFont="0" applyFill="0" applyBorder="0" applyAlignment="0" applyProtection="0"/>
  </cellStyleXfs>
  <cellXfs count="84">
    <xf numFmtId="0" fontId="0" fillId="0" borderId="0" xfId="0"/>
    <xf numFmtId="0" fontId="4" fillId="2" borderId="0" xfId="0" applyFont="1" applyFill="1"/>
    <xf numFmtId="0" fontId="4" fillId="2" borderId="2" xfId="0" applyFont="1" applyFill="1" applyBorder="1"/>
    <xf numFmtId="0" fontId="4" fillId="2" borderId="3" xfId="0" applyFont="1" applyFill="1" applyBorder="1" applyAlignment="1">
      <alignment horizontal="right"/>
    </xf>
    <xf numFmtId="0" fontId="4" fillId="2" borderId="4" xfId="0" applyFont="1" applyFill="1" applyBorder="1" applyAlignment="1">
      <alignment horizontal="right"/>
    </xf>
    <xf numFmtId="0" fontId="4" fillId="2" borderId="7" xfId="0" applyFont="1" applyFill="1" applyBorder="1"/>
    <xf numFmtId="2" fontId="4" fillId="2" borderId="0" xfId="0" applyNumberFormat="1" applyFont="1" applyFill="1" applyAlignment="1">
      <alignment horizontal="right"/>
    </xf>
    <xf numFmtId="0" fontId="4" fillId="2" borderId="8" xfId="0" applyFont="1" applyFill="1" applyBorder="1" applyAlignment="1">
      <alignment horizontal="right"/>
    </xf>
    <xf numFmtId="0" fontId="4" fillId="2" borderId="9" xfId="0" applyFont="1" applyFill="1" applyBorder="1"/>
    <xf numFmtId="2" fontId="4" fillId="2" borderId="11" xfId="0" applyNumberFormat="1" applyFont="1" applyFill="1" applyBorder="1" applyAlignment="1">
      <alignment horizontal="right"/>
    </xf>
    <xf numFmtId="0" fontId="4" fillId="2" borderId="10" xfId="0" applyFont="1" applyFill="1" applyBorder="1" applyAlignment="1">
      <alignment horizontal="right"/>
    </xf>
    <xf numFmtId="0" fontId="4" fillId="2" borderId="4" xfId="0" applyFont="1" applyFill="1" applyBorder="1"/>
    <xf numFmtId="0" fontId="4" fillId="2" borderId="1" xfId="0" applyFont="1" applyFill="1" applyBorder="1"/>
    <xf numFmtId="0" fontId="4" fillId="2" borderId="1" xfId="0" applyFont="1" applyFill="1" applyBorder="1" applyAlignment="1">
      <alignment horizontal="right"/>
    </xf>
    <xf numFmtId="0" fontId="4" fillId="2" borderId="14" xfId="0" applyFont="1" applyFill="1" applyBorder="1"/>
    <xf numFmtId="0" fontId="4" fillId="2" borderId="16" xfId="0" applyFont="1" applyFill="1" applyBorder="1"/>
    <xf numFmtId="0" fontId="4" fillId="2" borderId="24" xfId="0" applyFont="1" applyFill="1" applyBorder="1"/>
    <xf numFmtId="0" fontId="5" fillId="2" borderId="12" xfId="0" applyFont="1" applyFill="1" applyBorder="1"/>
    <xf numFmtId="165" fontId="4" fillId="2" borderId="0" xfId="0" applyNumberFormat="1" applyFont="1" applyFill="1"/>
    <xf numFmtId="9" fontId="4" fillId="2" borderId="0" xfId="2" applyFont="1" applyFill="1" applyBorder="1"/>
    <xf numFmtId="164" fontId="4" fillId="2" borderId="0" xfId="0" applyNumberFormat="1" applyFont="1" applyFill="1"/>
    <xf numFmtId="0" fontId="4" fillId="2" borderId="26" xfId="0" applyFont="1" applyFill="1" applyBorder="1"/>
    <xf numFmtId="0" fontId="0" fillId="2" borderId="0" xfId="0" applyFill="1"/>
    <xf numFmtId="0" fontId="0" fillId="2" borderId="2" xfId="0" applyFill="1" applyBorder="1"/>
    <xf numFmtId="0" fontId="0" fillId="2" borderId="3" xfId="0" applyFill="1" applyBorder="1" applyAlignment="1">
      <alignment horizontal="right"/>
    </xf>
    <xf numFmtId="0" fontId="0" fillId="2" borderId="4" xfId="0" applyFill="1" applyBorder="1" applyAlignment="1">
      <alignment horizontal="right"/>
    </xf>
    <xf numFmtId="0" fontId="0" fillId="2" borderId="7" xfId="0" applyFill="1" applyBorder="1"/>
    <xf numFmtId="2" fontId="0" fillId="2" borderId="0" xfId="0" applyNumberFormat="1" applyFill="1" applyAlignment="1">
      <alignment horizontal="right"/>
    </xf>
    <xf numFmtId="0" fontId="0" fillId="2" borderId="8" xfId="0" applyFill="1" applyBorder="1" applyAlignment="1">
      <alignment horizontal="right"/>
    </xf>
    <xf numFmtId="0" fontId="0" fillId="2" borderId="9" xfId="0" applyFill="1" applyBorder="1"/>
    <xf numFmtId="2" fontId="0" fillId="2" borderId="11" xfId="0" applyNumberFormat="1" applyFill="1" applyBorder="1" applyAlignment="1">
      <alignment horizontal="right"/>
    </xf>
    <xf numFmtId="0" fontId="0" fillId="2" borderId="10" xfId="0" applyFill="1" applyBorder="1" applyAlignment="1">
      <alignment horizontal="right"/>
    </xf>
    <xf numFmtId="0" fontId="0" fillId="2" borderId="3" xfId="0" applyFill="1" applyBorder="1"/>
    <xf numFmtId="0" fontId="0" fillId="2" borderId="4" xfId="0" applyFill="1" applyBorder="1"/>
    <xf numFmtId="0" fontId="0" fillId="2" borderId="1" xfId="0" applyFill="1" applyBorder="1"/>
    <xf numFmtId="0" fontId="0" fillId="2" borderId="1" xfId="0" applyFill="1" applyBorder="1" applyAlignment="1">
      <alignment horizontal="right"/>
    </xf>
    <xf numFmtId="0" fontId="0" fillId="3" borderId="1" xfId="0" applyFill="1" applyBorder="1" applyAlignment="1">
      <alignment horizontal="right"/>
    </xf>
    <xf numFmtId="9" fontId="0" fillId="2" borderId="0" xfId="2" applyFont="1" applyFill="1" applyProtection="1"/>
    <xf numFmtId="164" fontId="0" fillId="2" borderId="0" xfId="0" applyNumberFormat="1" applyFill="1"/>
    <xf numFmtId="0" fontId="0" fillId="2" borderId="5" xfId="0" applyFill="1" applyBorder="1"/>
    <xf numFmtId="164" fontId="0" fillId="2" borderId="6" xfId="0" applyNumberFormat="1" applyFill="1" applyBorder="1"/>
    <xf numFmtId="164" fontId="0" fillId="2" borderId="8" xfId="0" applyNumberFormat="1" applyFill="1" applyBorder="1"/>
    <xf numFmtId="0" fontId="0" fillId="2" borderId="20" xfId="0" applyFill="1" applyBorder="1"/>
    <xf numFmtId="164" fontId="0" fillId="2" borderId="21" xfId="0" applyNumberFormat="1" applyFill="1" applyBorder="1"/>
    <xf numFmtId="0" fontId="0" fillId="2" borderId="22" xfId="0" applyFill="1" applyBorder="1"/>
    <xf numFmtId="164" fontId="0" fillId="2" borderId="23" xfId="0" applyNumberFormat="1" applyFill="1" applyBorder="1"/>
    <xf numFmtId="0" fontId="3" fillId="4" borderId="9" xfId="0" applyFont="1" applyFill="1" applyBorder="1"/>
    <xf numFmtId="164" fontId="3" fillId="4" borderId="10" xfId="0" applyNumberFormat="1" applyFont="1" applyFill="1" applyBorder="1"/>
    <xf numFmtId="164" fontId="0" fillId="0" borderId="0" xfId="0" applyNumberFormat="1"/>
    <xf numFmtId="0" fontId="4" fillId="2" borderId="30" xfId="0" applyFont="1" applyFill="1" applyBorder="1"/>
    <xf numFmtId="0" fontId="4" fillId="2" borderId="32" xfId="0" applyFont="1" applyFill="1" applyBorder="1"/>
    <xf numFmtId="0" fontId="4" fillId="2" borderId="33" xfId="0" applyFont="1" applyFill="1" applyBorder="1"/>
    <xf numFmtId="0" fontId="4" fillId="2" borderId="34" xfId="0" applyFont="1" applyFill="1" applyBorder="1"/>
    <xf numFmtId="0" fontId="4" fillId="2" borderId="35" xfId="0" applyFont="1" applyFill="1" applyBorder="1"/>
    <xf numFmtId="0" fontId="4" fillId="2" borderId="36" xfId="0" applyFont="1" applyFill="1" applyBorder="1"/>
    <xf numFmtId="165" fontId="4" fillId="2" borderId="32" xfId="0" applyNumberFormat="1" applyFont="1" applyFill="1" applyBorder="1"/>
    <xf numFmtId="0" fontId="4" fillId="2" borderId="37" xfId="0" applyFont="1" applyFill="1" applyBorder="1"/>
    <xf numFmtId="0" fontId="4" fillId="2" borderId="27" xfId="0" applyFont="1" applyFill="1" applyBorder="1"/>
    <xf numFmtId="0" fontId="4" fillId="2" borderId="38" xfId="0" applyFont="1" applyFill="1" applyBorder="1"/>
    <xf numFmtId="0" fontId="4" fillId="5" borderId="24" xfId="0" applyFont="1" applyFill="1" applyBorder="1"/>
    <xf numFmtId="0" fontId="5" fillId="5" borderId="18" xfId="0" applyFont="1" applyFill="1" applyBorder="1"/>
    <xf numFmtId="0" fontId="5" fillId="6" borderId="28" xfId="0" applyFont="1" applyFill="1" applyBorder="1"/>
    <xf numFmtId="0" fontId="4" fillId="2" borderId="0" xfId="0" applyFont="1" applyFill="1" applyAlignment="1">
      <alignment wrapText="1"/>
    </xf>
    <xf numFmtId="0" fontId="4" fillId="2" borderId="34" xfId="0" applyFont="1" applyFill="1" applyBorder="1" applyAlignment="1">
      <alignment wrapText="1"/>
    </xf>
    <xf numFmtId="0" fontId="4" fillId="3" borderId="1" xfId="0" applyFont="1" applyFill="1" applyBorder="1" applyAlignment="1" applyProtection="1">
      <alignment horizontal="right" wrapText="1"/>
      <protection locked="0"/>
    </xf>
    <xf numFmtId="0" fontId="4" fillId="2" borderId="3" xfId="0" applyFont="1" applyFill="1" applyBorder="1" applyAlignment="1">
      <alignment horizontal="right" wrapText="1"/>
    </xf>
    <xf numFmtId="2" fontId="4" fillId="2" borderId="0" xfId="0" applyNumberFormat="1" applyFont="1" applyFill="1" applyAlignment="1">
      <alignment horizontal="right" wrapText="1"/>
    </xf>
    <xf numFmtId="2" fontId="4" fillId="2" borderId="11" xfId="0" applyNumberFormat="1" applyFont="1" applyFill="1" applyBorder="1" applyAlignment="1">
      <alignment horizontal="right" wrapText="1"/>
    </xf>
    <xf numFmtId="0" fontId="4" fillId="2" borderId="3" xfId="0" applyFont="1" applyFill="1" applyBorder="1" applyAlignment="1">
      <alignment wrapText="1"/>
    </xf>
    <xf numFmtId="164" fontId="4" fillId="2" borderId="13" xfId="0" applyNumberFormat="1" applyFont="1" applyFill="1" applyBorder="1" applyAlignment="1">
      <alignment wrapText="1"/>
    </xf>
    <xf numFmtId="164" fontId="4" fillId="2" borderId="15" xfId="0" applyNumberFormat="1" applyFont="1" applyFill="1" applyBorder="1" applyAlignment="1">
      <alignment wrapText="1"/>
    </xf>
    <xf numFmtId="164" fontId="4" fillId="2" borderId="17" xfId="0" applyNumberFormat="1" applyFont="1" applyFill="1" applyBorder="1" applyAlignment="1">
      <alignment wrapText="1"/>
    </xf>
    <xf numFmtId="164" fontId="4" fillId="2" borderId="25" xfId="0" applyNumberFormat="1" applyFont="1" applyFill="1" applyBorder="1" applyAlignment="1">
      <alignment wrapText="1"/>
    </xf>
    <xf numFmtId="164" fontId="4" fillId="2" borderId="31" xfId="0" applyNumberFormat="1" applyFont="1" applyFill="1" applyBorder="1" applyAlignment="1">
      <alignment wrapText="1"/>
    </xf>
    <xf numFmtId="164" fontId="5" fillId="6" borderId="29" xfId="0" applyNumberFormat="1" applyFont="1" applyFill="1" applyBorder="1" applyAlignment="1">
      <alignment wrapText="1"/>
    </xf>
    <xf numFmtId="164" fontId="4" fillId="5" borderId="25" xfId="0" applyNumberFormat="1" applyFont="1" applyFill="1" applyBorder="1" applyAlignment="1">
      <alignment wrapText="1"/>
    </xf>
    <xf numFmtId="164" fontId="5" fillId="5" borderId="19" xfId="0" applyNumberFormat="1" applyFont="1" applyFill="1" applyBorder="1" applyAlignment="1">
      <alignment wrapText="1"/>
    </xf>
    <xf numFmtId="0" fontId="4" fillId="2" borderId="27" xfId="0" applyFont="1" applyFill="1" applyBorder="1" applyAlignment="1">
      <alignment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2" borderId="36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6" fillId="2" borderId="32" xfId="0" applyFont="1" applyFill="1" applyBorder="1" applyAlignment="1">
      <alignment horizontal="center"/>
    </xf>
  </cellXfs>
  <cellStyles count="3">
    <cellStyle name="Normal" xfId="0" builtinId="0"/>
    <cellStyle name="Normal 2 2 2 3" xfId="1" xr:uid="{00000000-0005-0000-0000-000001000000}"/>
    <cellStyle name="Per cent" xfId="2" builtinId="5"/>
  </cellStyles>
  <dxfs count="0"/>
  <tableStyles count="0" defaultTableStyle="TableStyleMedium2" defaultPivotStyle="PivotStyleLight16"/>
  <colors>
    <mruColors>
      <color rgb="FFFFCD7D"/>
      <color rgb="FFB6F6A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ustomXml" Target="../customXml/item2.xml"/><Relationship Id="rId3" Type="http://purl.oclc.org/ooxml/officeDocument/relationships/theme" Target="theme/theme1.xml"/><Relationship Id="rId7" Type="http://purl.oclc.org/ooxml/officeDocument/relationships/customXml" Target="../customXml/item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Relationship Id="rId9" Type="http://purl.oclc.org/ooxml/officeDocument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2</xdr:col>
      <xdr:colOff>116989</xdr:colOff>
      <xdr:row>3</xdr:row>
      <xdr:rowOff>91440</xdr:rowOff>
    </xdr:from>
    <xdr:to>
      <xdr:col>5</xdr:col>
      <xdr:colOff>220590</xdr:colOff>
      <xdr:row>6</xdr:row>
      <xdr:rowOff>167545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847EE68-6B97-4E21-AF44-B366102FAC5A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2048" y="324522"/>
          <a:ext cx="4012213" cy="7753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2"/>
  <sheetViews>
    <sheetView tabSelected="1" topLeftCell="A5" zoomScale="85" zoomScaleNormal="85" workbookViewId="0">
      <selection activeCell="D13" sqref="D13"/>
    </sheetView>
  </sheetViews>
  <sheetFormatPr defaultColWidth="0" defaultRowHeight="18.75" zeroHeight="1"/>
  <cols>
    <col min="1" max="1" width="5.7109375" style="1" customWidth="1"/>
    <col min="2" max="2" width="4.5703125" style="1" customWidth="1"/>
    <col min="3" max="3" width="27.5703125" style="1" bestFit="1" customWidth="1"/>
    <col min="4" max="4" width="14.7109375" style="62" customWidth="1"/>
    <col min="5" max="6" width="14.7109375" style="1" customWidth="1"/>
    <col min="7" max="7" width="4" style="1" customWidth="1"/>
    <col min="8" max="8" width="8.85546875" style="1" customWidth="1"/>
    <col min="9" max="9" width="0" style="1" hidden="1" customWidth="1"/>
    <col min="10" max="16384" width="8.85546875" style="1" hidden="1"/>
  </cols>
  <sheetData>
    <row r="1" spans="1:8">
      <c r="H1" s="21"/>
    </row>
    <row r="2" spans="1:8" ht="19.5" thickBot="1"/>
    <row r="3" spans="1:8" ht="19.5" thickTop="1">
      <c r="A3" s="50"/>
      <c r="B3" s="51"/>
      <c r="C3" s="52"/>
      <c r="D3" s="63"/>
      <c r="E3" s="52"/>
      <c r="F3" s="52"/>
      <c r="G3" s="53"/>
    </row>
    <row r="4" spans="1:8">
      <c r="A4" s="50"/>
      <c r="B4" s="54"/>
      <c r="G4" s="50"/>
    </row>
    <row r="5" spans="1:8">
      <c r="A5" s="50"/>
      <c r="B5" s="54"/>
      <c r="G5" s="50"/>
    </row>
    <row r="6" spans="1:8">
      <c r="A6" s="50"/>
      <c r="B6" s="54"/>
      <c r="G6" s="50"/>
      <c r="H6" s="18"/>
    </row>
    <row r="7" spans="1:8">
      <c r="A7" s="50"/>
      <c r="B7" s="54"/>
      <c r="G7" s="50"/>
      <c r="H7" s="18"/>
    </row>
    <row r="8" spans="1:8">
      <c r="A8" s="50"/>
      <c r="B8" s="54"/>
      <c r="G8" s="50"/>
    </row>
    <row r="9" spans="1:8" ht="23.25">
      <c r="A9" s="50"/>
      <c r="B9" s="81" t="s">
        <v>0</v>
      </c>
      <c r="C9" s="82"/>
      <c r="D9" s="82"/>
      <c r="E9" s="82"/>
      <c r="F9" s="82"/>
      <c r="G9" s="83"/>
    </row>
    <row r="10" spans="1:8">
      <c r="A10" s="50"/>
      <c r="B10" s="54"/>
      <c r="G10" s="50"/>
    </row>
    <row r="11" spans="1:8">
      <c r="A11" s="50"/>
      <c r="B11" s="54"/>
      <c r="G11" s="50"/>
    </row>
    <row r="12" spans="1:8" ht="37.5">
      <c r="A12" s="50"/>
      <c r="B12" s="54"/>
      <c r="C12" s="80" t="s">
        <v>1</v>
      </c>
      <c r="D12" s="78" t="s">
        <v>2</v>
      </c>
      <c r="E12" s="78" t="s">
        <v>3</v>
      </c>
      <c r="F12" s="79" t="s">
        <v>4</v>
      </c>
      <c r="G12" s="50"/>
    </row>
    <row r="13" spans="1:8">
      <c r="A13" s="50"/>
      <c r="B13" s="54"/>
      <c r="C13" s="12" t="s">
        <v>5</v>
      </c>
      <c r="D13" s="64">
        <v>0</v>
      </c>
      <c r="E13" s="64">
        <v>0</v>
      </c>
      <c r="F13" s="13">
        <f>SUM(D13:E13)</f>
        <v>0</v>
      </c>
      <c r="G13" s="50"/>
    </row>
    <row r="14" spans="1:8">
      <c r="A14" s="50"/>
      <c r="B14" s="54"/>
      <c r="G14" s="50"/>
    </row>
    <row r="15" spans="1:8">
      <c r="A15" s="50"/>
      <c r="B15" s="54"/>
      <c r="C15" s="2" t="s">
        <v>6</v>
      </c>
      <c r="D15" s="65" t="s">
        <v>7</v>
      </c>
      <c r="E15" s="3" t="s">
        <v>8</v>
      </c>
      <c r="F15" s="4"/>
      <c r="G15" s="50"/>
    </row>
    <row r="16" spans="1:8">
      <c r="A16" s="50"/>
      <c r="B16" s="54"/>
      <c r="C16" s="5" t="s">
        <v>9</v>
      </c>
      <c r="D16" s="66">
        <f>Sheet2!C6</f>
        <v>7.3574999999999999</v>
      </c>
      <c r="E16" s="6">
        <f>Sheet2!D6</f>
        <v>3.1501000000000001</v>
      </c>
      <c r="F16" s="7" t="s">
        <v>10</v>
      </c>
      <c r="G16" s="55"/>
    </row>
    <row r="17" spans="1:7">
      <c r="A17" s="50"/>
      <c r="B17" s="54"/>
      <c r="C17" s="8" t="s">
        <v>11</v>
      </c>
      <c r="D17" s="67">
        <f>Sheet2!C7</f>
        <v>21.001603805585223</v>
      </c>
      <c r="E17" s="9">
        <f>Sheet2!D7</f>
        <v>8.9917977775024127</v>
      </c>
      <c r="F17" s="10" t="s">
        <v>10</v>
      </c>
      <c r="G17" s="55"/>
    </row>
    <row r="18" spans="1:7">
      <c r="A18" s="50"/>
      <c r="B18" s="54"/>
      <c r="G18" s="50"/>
    </row>
    <row r="19" spans="1:7">
      <c r="A19" s="50"/>
      <c r="B19" s="54"/>
      <c r="C19" s="2" t="s">
        <v>12</v>
      </c>
      <c r="D19" s="68">
        <f>Sheet2!C9</f>
        <v>1.74</v>
      </c>
      <c r="E19" s="11" t="s">
        <v>13</v>
      </c>
      <c r="G19" s="50"/>
    </row>
    <row r="20" spans="1:7" ht="19.5" thickBot="1">
      <c r="A20" s="50"/>
      <c r="B20" s="54"/>
      <c r="G20" s="50"/>
    </row>
    <row r="21" spans="1:7">
      <c r="A21" s="50"/>
      <c r="B21" s="54"/>
      <c r="C21" s="17" t="s">
        <v>14</v>
      </c>
      <c r="D21" s="69"/>
      <c r="E21" s="19"/>
      <c r="G21" s="50"/>
    </row>
    <row r="22" spans="1:7">
      <c r="A22" s="50"/>
      <c r="B22" s="54"/>
      <c r="C22" s="14" t="s">
        <v>15</v>
      </c>
      <c r="D22" s="70">
        <f>Sheet2!C18</f>
        <v>1.74</v>
      </c>
      <c r="G22" s="50"/>
    </row>
    <row r="23" spans="1:7">
      <c r="A23" s="50"/>
      <c r="B23" s="54"/>
      <c r="C23" s="15" t="s">
        <v>16</v>
      </c>
      <c r="D23" s="71">
        <f>Sheet2!C19</f>
        <v>0</v>
      </c>
      <c r="G23" s="50"/>
    </row>
    <row r="24" spans="1:7" ht="19.5" thickBot="1">
      <c r="A24" s="50"/>
      <c r="B24" s="54"/>
      <c r="C24" s="16" t="s">
        <v>17</v>
      </c>
      <c r="D24" s="72">
        <f>Sheet2!C20</f>
        <v>1.74</v>
      </c>
      <c r="G24" s="50"/>
    </row>
    <row r="25" spans="1:7" ht="19.5" thickTop="1">
      <c r="A25" s="50"/>
      <c r="B25" s="54"/>
      <c r="C25" s="49" t="s">
        <v>18</v>
      </c>
      <c r="D25" s="73">
        <f>Sheet2!C21</f>
        <v>0.13919999999999999</v>
      </c>
      <c r="E25" s="20"/>
      <c r="G25" s="50"/>
    </row>
    <row r="26" spans="1:7" ht="19.5" thickBot="1">
      <c r="A26" s="50"/>
      <c r="B26" s="54"/>
      <c r="C26" s="61" t="s">
        <v>19</v>
      </c>
      <c r="D26" s="74">
        <f>Sheet2!C22</f>
        <v>1.8792</v>
      </c>
      <c r="G26" s="50"/>
    </row>
    <row r="27" spans="1:7" ht="20.25" thickTop="1" thickBot="1">
      <c r="A27" s="50"/>
      <c r="B27" s="54"/>
      <c r="C27" s="59" t="s">
        <v>20</v>
      </c>
      <c r="D27" s="75">
        <f>Sheet2!J24</f>
        <v>0</v>
      </c>
      <c r="G27" s="50"/>
    </row>
    <row r="28" spans="1:7" ht="20.25" thickTop="1" thickBot="1">
      <c r="A28" s="50"/>
      <c r="B28" s="54"/>
      <c r="C28" s="60" t="s">
        <v>21</v>
      </c>
      <c r="D28" s="76">
        <f>Sheet2!J22</f>
        <v>1.8792</v>
      </c>
      <c r="G28" s="50"/>
    </row>
    <row r="29" spans="1:7">
      <c r="B29" s="54"/>
      <c r="G29" s="50"/>
    </row>
    <row r="30" spans="1:7" ht="19.5" thickBot="1">
      <c r="B30" s="56"/>
      <c r="C30" s="57"/>
      <c r="D30" s="77"/>
      <c r="E30" s="57"/>
      <c r="F30" s="57"/>
      <c r="G30" s="58"/>
    </row>
    <row r="31" spans="1:7" ht="19.5" thickTop="1"/>
    <row r="32" spans="1:7"/>
    <row r="33"/>
    <row r="34"/>
    <row r="35"/>
    <row r="36"/>
    <row r="37"/>
    <row r="40"/>
    <row r="41"/>
    <row r="42"/>
  </sheetData>
  <sheetProtection algorithmName="SHA-512" hashValue="tr2ddIF4hpZ4mKXp3ipAM0WXY6Vn+Yyh+UTcNhUZE6EqzFVRo/t/s1UuWcQxorxUXzdOYNH2gjOI1uStLXrqLQ==" saltValue="pGiUKXs1TQZULVzC1n02rg==" spinCount="100000" sheet="1" objects="1" scenarios="1"/>
  <mergeCells count="1">
    <mergeCell ref="B9:G9"/>
  </mergeCells>
  <pageMargins left="0.7" right="0.7" top="0.75" bottom="0.75" header="0.3" footer="0.3"/>
  <pageSetup orientation="portrait" horizontalDpi="1200" verticalDpi="1200" r:id="rId1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4:P24"/>
  <sheetViews>
    <sheetView workbookViewId="0">
      <selection activeCell="J23" sqref="J23"/>
    </sheetView>
  </sheetViews>
  <sheetFormatPr defaultColWidth="8.85546875" defaultRowHeight="15"/>
  <cols>
    <col min="2" max="2" width="16.5703125" bestFit="1" customWidth="1"/>
    <col min="3" max="3" width="9.28515625" bestFit="1" customWidth="1"/>
  </cols>
  <sheetData>
    <row r="4" spans="2:16">
      <c r="B4" s="22">
        <f>Kalkulatori!B11</f>
        <v>0</v>
      </c>
      <c r="C4" s="22"/>
      <c r="D4" s="22"/>
      <c r="E4" s="22"/>
      <c r="F4" s="22"/>
    </row>
    <row r="5" spans="2:16">
      <c r="B5" s="23"/>
      <c r="C5" s="24" t="s">
        <v>7</v>
      </c>
      <c r="D5" s="24" t="s">
        <v>8</v>
      </c>
      <c r="E5" s="25"/>
      <c r="F5" s="22"/>
      <c r="I5" s="23"/>
      <c r="J5" s="24" t="s">
        <v>7</v>
      </c>
      <c r="K5" s="24" t="s">
        <v>8</v>
      </c>
      <c r="L5" s="25"/>
      <c r="M5" s="22"/>
    </row>
    <row r="6" spans="2:16">
      <c r="B6" s="26" t="s">
        <v>9</v>
      </c>
      <c r="C6" s="27">
        <v>7.3574999999999999</v>
      </c>
      <c r="D6" s="27">
        <v>3.1501000000000001</v>
      </c>
      <c r="E6" s="28" t="s">
        <v>10</v>
      </c>
      <c r="F6" s="22"/>
      <c r="I6" s="26" t="s">
        <v>9</v>
      </c>
      <c r="J6" s="27">
        <v>6.75</v>
      </c>
      <c r="K6" s="27">
        <v>2.8899999999999997</v>
      </c>
      <c r="L6" s="28" t="s">
        <v>10</v>
      </c>
      <c r="M6" s="22"/>
      <c r="O6" s="27"/>
      <c r="P6" s="27"/>
    </row>
    <row r="7" spans="2:16">
      <c r="B7" s="29" t="s">
        <v>11</v>
      </c>
      <c r="C7" s="30">
        <v>21.001603805585223</v>
      </c>
      <c r="D7" s="30">
        <v>8.9917977775024127</v>
      </c>
      <c r="E7" s="31" t="s">
        <v>10</v>
      </c>
      <c r="F7" s="22"/>
      <c r="I7" s="29" t="s">
        <v>11</v>
      </c>
      <c r="J7" s="30">
        <v>14.085647946307517</v>
      </c>
      <c r="K7" s="30">
        <v>6.0307440836783286</v>
      </c>
      <c r="L7" s="31" t="s">
        <v>10</v>
      </c>
      <c r="M7" s="22"/>
      <c r="O7" s="30"/>
      <c r="P7" s="30"/>
    </row>
    <row r="8" spans="2:16">
      <c r="B8" s="22"/>
      <c r="C8" s="22"/>
      <c r="D8" s="22"/>
      <c r="E8" s="22"/>
      <c r="F8" s="22"/>
      <c r="I8" s="22"/>
      <c r="J8" s="22"/>
      <c r="K8" s="22"/>
      <c r="L8" s="22"/>
      <c r="M8" s="22"/>
    </row>
    <row r="9" spans="2:16">
      <c r="B9" s="23" t="s">
        <v>12</v>
      </c>
      <c r="C9" s="32">
        <v>1.74</v>
      </c>
      <c r="D9" s="33" t="s">
        <v>13</v>
      </c>
      <c r="E9" s="22"/>
      <c r="F9" s="22"/>
      <c r="I9" s="23" t="s">
        <v>12</v>
      </c>
      <c r="J9" s="32">
        <v>1.74</v>
      </c>
      <c r="K9" s="33" t="s">
        <v>13</v>
      </c>
      <c r="L9" s="22"/>
      <c r="M9" s="22"/>
    </row>
    <row r="10" spans="2:16">
      <c r="B10" s="22"/>
      <c r="C10" s="22"/>
      <c r="D10" s="22"/>
      <c r="E10" s="22"/>
      <c r="F10" s="22"/>
      <c r="I10" s="22"/>
      <c r="J10" s="22"/>
      <c r="K10" s="22"/>
      <c r="L10" s="22"/>
      <c r="M10" s="22"/>
    </row>
    <row r="11" spans="2:16">
      <c r="B11" s="34"/>
      <c r="C11" s="35" t="str">
        <f>Kalkulatori!D12</f>
        <v>Tarifa e lartë (A1)</v>
      </c>
      <c r="D11" s="35" t="str">
        <f>Kalkulatori!E12</f>
        <v>Tarifa e lartë (A2)</v>
      </c>
      <c r="E11" s="35" t="str">
        <f>Kalkulatori!F12</f>
        <v>Totali</v>
      </c>
      <c r="F11" s="22"/>
      <c r="I11" s="34"/>
      <c r="J11" s="35" t="e">
        <f>Kalkulatori!#REF!</f>
        <v>#REF!</v>
      </c>
      <c r="K11" s="35" t="e">
        <f>Kalkulatori!#REF!</f>
        <v>#REF!</v>
      </c>
      <c r="L11" s="35" t="e">
        <f>Kalkulatori!#REF!</f>
        <v>#REF!</v>
      </c>
      <c r="M11" s="22"/>
    </row>
    <row r="12" spans="2:16">
      <c r="B12" s="34" t="str">
        <f>Kalkulatori!C13</f>
        <v>Vendos te dhënat (kWh)</v>
      </c>
      <c r="C12" s="36">
        <f>Kalkulatori!D13</f>
        <v>0</v>
      </c>
      <c r="D12" s="36">
        <f>Kalkulatori!E13</f>
        <v>0</v>
      </c>
      <c r="E12" s="35">
        <f>Kalkulatori!F13</f>
        <v>0</v>
      </c>
      <c r="F12" s="22"/>
      <c r="I12" s="34" t="e">
        <f>Kalkulatori!#REF!</f>
        <v>#REF!</v>
      </c>
      <c r="J12" s="36">
        <f>C12</f>
        <v>0</v>
      </c>
      <c r="K12" s="36">
        <f>D12</f>
        <v>0</v>
      </c>
      <c r="L12" s="35">
        <f>E12</f>
        <v>0</v>
      </c>
      <c r="M12" s="22"/>
    </row>
    <row r="13" spans="2:16">
      <c r="B13" s="22"/>
      <c r="C13" s="22"/>
      <c r="D13" s="22"/>
      <c r="E13" s="22"/>
      <c r="F13" s="22"/>
      <c r="I13" s="22"/>
      <c r="J13" s="22"/>
      <c r="K13" s="22"/>
      <c r="L13" s="22"/>
      <c r="M13" s="22"/>
    </row>
    <row r="14" spans="2:16">
      <c r="B14" s="22"/>
      <c r="C14" s="37" t="e">
        <f>C12/$E$12</f>
        <v>#DIV/0!</v>
      </c>
      <c r="D14" s="37" t="e">
        <f>D12/$E$12</f>
        <v>#DIV/0!</v>
      </c>
      <c r="E14" s="22"/>
      <c r="F14" s="22"/>
      <c r="I14" s="22"/>
      <c r="J14" s="37" t="e">
        <f>J12/$E$12</f>
        <v>#DIV/0!</v>
      </c>
      <c r="K14" s="37" t="e">
        <f>K12/$E$12</f>
        <v>#DIV/0!</v>
      </c>
      <c r="L14" s="22"/>
      <c r="M14" s="22"/>
    </row>
    <row r="15" spans="2:16">
      <c r="B15" s="22"/>
      <c r="C15" s="38"/>
      <c r="D15" s="22"/>
      <c r="E15" s="22"/>
      <c r="F15" s="22" t="s">
        <v>7</v>
      </c>
      <c r="G15" t="s">
        <v>8</v>
      </c>
      <c r="I15" s="22"/>
      <c r="J15" s="38"/>
      <c r="K15" s="22"/>
      <c r="L15" s="22"/>
      <c r="M15" s="22" t="s">
        <v>7</v>
      </c>
      <c r="N15" t="s">
        <v>8</v>
      </c>
    </row>
    <row r="16" spans="2:16">
      <c r="B16" s="22"/>
      <c r="C16" s="38"/>
      <c r="D16" s="22"/>
      <c r="E16" t="s">
        <v>22</v>
      </c>
      <c r="F16" s="22" t="e">
        <f>600*C14*C6/100</f>
        <v>#DIV/0!</v>
      </c>
      <c r="G16" s="22" t="e">
        <f>600*D14*D6/100</f>
        <v>#DIV/0!</v>
      </c>
      <c r="I16" s="22"/>
      <c r="J16" s="38"/>
      <c r="K16" s="22"/>
      <c r="L16" t="s">
        <v>22</v>
      </c>
      <c r="M16" s="22" t="e">
        <f>600*J14*J6/100</f>
        <v>#DIV/0!</v>
      </c>
      <c r="N16" s="22" t="e">
        <f>600*K14*K6/100</f>
        <v>#DIV/0!</v>
      </c>
    </row>
    <row r="17" spans="2:14">
      <c r="B17" s="39" t="str">
        <f>Kalkulatori!C21</f>
        <v>Rezultatet:</v>
      </c>
      <c r="C17" s="40">
        <f>Kalkulatori!D21</f>
        <v>0</v>
      </c>
      <c r="D17" s="22"/>
      <c r="E17" t="s">
        <v>23</v>
      </c>
      <c r="F17" s="22" t="e">
        <f>(E12-600)*C14*C7/100</f>
        <v>#DIV/0!</v>
      </c>
      <c r="G17" s="22" t="e">
        <f>(E12-600)*D14*D7/100</f>
        <v>#DIV/0!</v>
      </c>
      <c r="I17" s="39" t="e">
        <f>Kalkulatori!#REF!</f>
        <v>#REF!</v>
      </c>
      <c r="J17" s="40" t="e">
        <f>Kalkulatori!#REF!</f>
        <v>#REF!</v>
      </c>
      <c r="K17" s="22"/>
      <c r="L17" t="s">
        <v>23</v>
      </c>
      <c r="M17" s="22" t="e">
        <f>(L12-600)*J14*J7/100</f>
        <v>#DIV/0!</v>
      </c>
      <c r="N17" s="22" t="e">
        <f>(L12-600)*K14*K7/100</f>
        <v>#DIV/0!</v>
      </c>
    </row>
    <row r="18" spans="2:14">
      <c r="B18" s="39" t="str">
        <f>Kalkulatori!C22</f>
        <v>Tarifa Fikse</v>
      </c>
      <c r="C18" s="40">
        <f>C9</f>
        <v>1.74</v>
      </c>
      <c r="D18" s="38"/>
      <c r="F18" s="22" t="s">
        <v>24</v>
      </c>
      <c r="G18" s="22" t="e">
        <f>SUM(F16:G17)</f>
        <v>#DIV/0!</v>
      </c>
      <c r="I18" s="39" t="e">
        <f>Kalkulatori!#REF!</f>
        <v>#REF!</v>
      </c>
      <c r="J18" s="40">
        <f>J9</f>
        <v>1.74</v>
      </c>
      <c r="K18" s="38"/>
      <c r="M18" s="22" t="s">
        <v>24</v>
      </c>
      <c r="N18" s="22" t="e">
        <f>SUM(M16:N17)</f>
        <v>#DIV/0!</v>
      </c>
    </row>
    <row r="19" spans="2:14">
      <c r="B19" s="26" t="str">
        <f>Kalkulatori!C23</f>
        <v>Tarifa e energjisë</v>
      </c>
      <c r="C19" s="41">
        <f>IF(E12&gt;600,G18,G22)</f>
        <v>0</v>
      </c>
      <c r="D19" s="22"/>
      <c r="I19" s="26" t="e">
        <f>Kalkulatori!#REF!</f>
        <v>#REF!</v>
      </c>
      <c r="J19" s="41">
        <f>IF(L12&gt;600,N18,N22)</f>
        <v>0</v>
      </c>
      <c r="K19" s="22"/>
    </row>
    <row r="20" spans="2:14" ht="15.75" thickBot="1">
      <c r="B20" s="42" t="str">
        <f>Kalkulatori!C24</f>
        <v>Neto</v>
      </c>
      <c r="C20" s="43">
        <f>C19+C18</f>
        <v>1.74</v>
      </c>
      <c r="D20" s="22"/>
      <c r="E20" s="22"/>
      <c r="F20" s="22" t="s">
        <v>7</v>
      </c>
      <c r="G20" t="s">
        <v>8</v>
      </c>
      <c r="I20" s="42" t="e">
        <f>Kalkulatori!#REF!</f>
        <v>#REF!</v>
      </c>
      <c r="J20" s="43">
        <f>J19+J18</f>
        <v>1.74</v>
      </c>
      <c r="K20" s="22"/>
      <c r="L20" s="22"/>
      <c r="M20" s="22" t="s">
        <v>7</v>
      </c>
      <c r="N20" t="s">
        <v>8</v>
      </c>
    </row>
    <row r="21" spans="2:14" ht="16.5" thickTop="1" thickBot="1">
      <c r="B21" s="44" t="str">
        <f>Kalkulatori!C25</f>
        <v>TVSH (8%)</v>
      </c>
      <c r="C21" s="45">
        <f>C20*8%</f>
        <v>0.13919999999999999</v>
      </c>
      <c r="D21" s="22"/>
      <c r="E21" t="s">
        <v>22</v>
      </c>
      <c r="F21" s="22">
        <f>C12*C6/100</f>
        <v>0</v>
      </c>
      <c r="G21" s="22">
        <f>D12*D6/100</f>
        <v>0</v>
      </c>
      <c r="I21" s="44" t="e">
        <f>Kalkulatori!#REF!</f>
        <v>#REF!</v>
      </c>
      <c r="J21" s="45">
        <f>J20*8%</f>
        <v>0.13919999999999999</v>
      </c>
      <c r="K21" s="22"/>
      <c r="L21" t="s">
        <v>22</v>
      </c>
      <c r="M21" s="22">
        <f>J12*J6/100</f>
        <v>0</v>
      </c>
      <c r="N21" s="22">
        <f>K12*K6/100</f>
        <v>0</v>
      </c>
    </row>
    <row r="22" spans="2:14" ht="15.75" thickTop="1">
      <c r="B22" s="46" t="str">
        <f>Kalkulatori!C26</f>
        <v>Shuma e faturës</v>
      </c>
      <c r="C22" s="47">
        <f>C20+C21</f>
        <v>1.8792</v>
      </c>
      <c r="D22" s="22"/>
      <c r="E22" s="22"/>
      <c r="F22" s="22" t="s">
        <v>24</v>
      </c>
      <c r="G22" s="22">
        <f>SUM(F21:G21)</f>
        <v>0</v>
      </c>
      <c r="I22" s="46" t="e">
        <f>Kalkulatori!#REF!</f>
        <v>#REF!</v>
      </c>
      <c r="J22" s="47">
        <f>J20+J21</f>
        <v>1.8792</v>
      </c>
      <c r="K22" s="22"/>
      <c r="L22" s="22"/>
      <c r="M22" s="22" t="s">
        <v>24</v>
      </c>
      <c r="N22" s="22">
        <f>SUM(M21:N21)</f>
        <v>0</v>
      </c>
    </row>
    <row r="24" spans="2:14">
      <c r="H24" t="s">
        <v>20</v>
      </c>
      <c r="J24" s="48">
        <f>J22-C22</f>
        <v>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purl.oclc.org/ooxml/officeDocument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8DA737FCC74E84C84D7A0B7A36888BD" ma:contentTypeVersion="14" ma:contentTypeDescription="Create a new document." ma:contentTypeScope="" ma:versionID="cc231cfad300af4ba2b3a2ddaae1b3c7">
  <xsd:schema xmlns:xsd="http://www.w3.org/2001/XMLSchema" xmlns:xs="http://www.w3.org/2001/XMLSchema" xmlns:p="http://schemas.microsoft.com/office/2006/metadata/properties" xmlns:ns3="d32c53e4-0412-4a00-996e-e824b6c46a72" xmlns:ns4="7e8afe32-d614-414e-acc6-9584e7a27600" targetNamespace="http://schemas.microsoft.com/office/2006/metadata/properties" ma:root="true" ma:fieldsID="376b616c457ff14fcec81aedd1c493f0" ns3:_="" ns4:_="">
    <xsd:import namespace="d32c53e4-0412-4a00-996e-e824b6c46a72"/>
    <xsd:import namespace="7e8afe32-d614-414e-acc6-9584e7a27600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Location" minOccurs="0"/>
                <xsd:element ref="ns3:MediaLengthInSeconds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2c53e4-0412-4a00-996e-e824b6c46a7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8afe32-d614-414e-acc6-9584e7a27600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1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AF74021-AD8C-4A41-B635-F7CEB819860D}"/>
</file>

<file path=customXml/itemProps2.xml><?xml version="1.0" encoding="utf-8"?>
<ds:datastoreItem xmlns:ds="http://schemas.openxmlformats.org/officeDocument/2006/customXml" ds:itemID="{DA0CA054-A7D2-48B2-80CA-637760D7D75A}"/>
</file>

<file path=customXml/itemProps3.xml><?xml version="1.0" encoding="utf-8"?>
<ds:datastoreItem xmlns:ds="http://schemas.openxmlformats.org/officeDocument/2006/customXml" ds:itemID="{78717CEA-D9D9-4000-92B1-65D14AB70907}"/>
</file>

<file path=docProps/app.xml><?xml version="1.0" encoding="utf-8"?>
<Properties xmlns="http://purl.oclc.org/ooxml/officeDocument/extendedProperties" xmlns:vt="http://purl.oclc.org/ooxml/officeDocument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</dc:creator>
  <cp:keywords/>
  <dc:description/>
  <cp:lastModifiedBy>Granit Mavriqi</cp:lastModifiedBy>
  <cp:revision/>
  <dcterms:created xsi:type="dcterms:W3CDTF">2022-01-16T16:08:27Z</dcterms:created>
  <dcterms:modified xsi:type="dcterms:W3CDTF">2022-01-19T16:52:37Z</dcterms:modified>
  <cp:category/>
  <cp:contentStatus/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ContentTypeId">
    <vt:lpwstr>0x01010078DA737FCC74E84C84D7A0B7A36888BD</vt:lpwstr>
  </property>
</Properties>
</file>